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39A2923-A435-4DF7-B79D-8E31C4E1212F}" xr6:coauthVersionLast="47" xr6:coauthVersionMax="47" xr10:uidLastSave="{00000000-0000-0000-0000-000000000000}"/>
  <bookViews>
    <workbookView xWindow="-120" yWindow="-120" windowWidth="29040" windowHeight="15840" tabRatio="672" firstSheet="7" activeTab="8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r:id="rId8"/>
    <sheet name="сентябрь" sheetId="39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81029"/>
</workbook>
</file>

<file path=xl/calcChain.xml><?xml version="1.0" encoding="utf-8"?>
<calcChain xmlns="http://schemas.openxmlformats.org/spreadsheetml/2006/main">
  <c r="G14" i="39" l="1"/>
  <c r="D14" i="39"/>
  <c r="C8" i="39"/>
  <c r="C7" i="39"/>
  <c r="F8" i="39"/>
  <c r="D8" i="39"/>
  <c r="F7" i="39"/>
  <c r="F8" i="38" l="1"/>
  <c r="C8" i="38"/>
  <c r="F7" i="38"/>
  <c r="C7" i="38"/>
  <c r="F8" i="37"/>
  <c r="C8" i="37"/>
  <c r="F7" i="37"/>
  <c r="C7" i="37"/>
  <c r="F7" i="36"/>
  <c r="C7" i="36"/>
  <c r="F8" i="36"/>
  <c r="C8" i="36"/>
  <c r="F8" i="35"/>
  <c r="C8" i="35"/>
  <c r="C7" i="35"/>
  <c r="F7" i="35"/>
  <c r="F8" i="34"/>
  <c r="F7" i="34"/>
  <c r="C8" i="34"/>
  <c r="C7" i="34"/>
  <c r="F8" i="33"/>
  <c r="C8" i="33"/>
  <c r="F7" i="33"/>
  <c r="C7" i="33"/>
  <c r="F8" i="32"/>
  <c r="C8" i="32"/>
  <c r="F7" i="32"/>
  <c r="C7" i="32"/>
  <c r="F7" i="31"/>
  <c r="C7" i="31"/>
  <c r="F8" i="31"/>
  <c r="C8" i="31"/>
  <c r="G14" i="40"/>
  <c r="G14" i="41" s="1"/>
  <c r="G14" i="42" s="1"/>
  <c r="D14" i="40"/>
  <c r="D14" i="41" s="1"/>
  <c r="D14" i="42" s="1"/>
  <c r="G11" i="39"/>
  <c r="G11" i="40" s="1"/>
  <c r="G11" i="41" s="1"/>
  <c r="G11" i="42" s="1"/>
  <c r="D11" i="39"/>
  <c r="D11" i="40" s="1"/>
  <c r="D11" i="41" s="1"/>
  <c r="D11" i="42" s="1"/>
  <c r="F14" i="39"/>
  <c r="F14" i="40" s="1"/>
  <c r="F14" i="41" s="1"/>
  <c r="F14" i="42" s="1"/>
  <c r="C14" i="39"/>
  <c r="C14" i="40" s="1"/>
  <c r="C14" i="41" s="1"/>
  <c r="C14" i="42" s="1"/>
  <c r="G8" i="39"/>
  <c r="G8" i="40"/>
  <c r="G7" i="39"/>
  <c r="G7" i="40"/>
  <c r="G7" i="41"/>
  <c r="G7" i="42" s="1"/>
  <c r="D8" i="40"/>
  <c r="D7" i="39"/>
  <c r="D7" i="40" s="1"/>
  <c r="D7" i="41" s="1"/>
  <c r="D7" i="42" s="1"/>
  <c r="C11" i="39"/>
  <c r="C11" i="40"/>
  <c r="F11" i="39"/>
  <c r="F11" i="40"/>
  <c r="F8" i="40" l="1"/>
  <c r="F8" i="41" s="1"/>
  <c r="F8" i="42" s="1"/>
  <c r="F7" i="40"/>
  <c r="F7" i="41" s="1"/>
  <c r="F7" i="42" s="1"/>
  <c r="C8" i="40"/>
  <c r="C8" i="41" s="1"/>
  <c r="C8" i="42" s="1"/>
  <c r="C7" i="40"/>
  <c r="C7" i="41" s="1"/>
  <c r="C7" i="42" s="1"/>
</calcChain>
</file>

<file path=xl/sharedStrings.xml><?xml version="1.0" encoding="utf-8"?>
<sst xmlns="http://schemas.openxmlformats.org/spreadsheetml/2006/main" count="311" uniqueCount="40">
  <si>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</si>
  <si>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</si>
  <si>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</si>
  <si>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</si>
  <si>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</si>
  <si>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</si>
  <si>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</si>
  <si>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</si>
  <si>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</si>
  <si>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</si>
  <si>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</si>
  <si>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</si>
  <si>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</si>
  <si>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</si>
  <si>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</si>
  <si>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</si>
  <si>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</si>
  <si>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</si>
  <si>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</si>
  <si>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</si>
  <si>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От 670 кВт  - всего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</si>
  <si>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</si>
  <si>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</si>
  <si>
    <t>ИНФОРМАЦИЯ
о поданных заявках на технологическое присоединение ООО ЭСК "Энергия"
за декабрь 2023 года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</si>
  <si>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</si>
  <si>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</si>
  <si>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</si>
  <si>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</si>
  <si>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</si>
  <si>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</si>
  <si>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</si>
  <si>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</si>
  <si>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</si>
  <si>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</si>
  <si>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</si>
  <si>
    <t>ИНФОРМАЦИЯ
о поданных заявках на технологическое присоединение ООО ЭСК "Энергия"
за июль 2024 года</t>
  </si>
  <si>
    <t>ИНФОРМАЦИЯ
о поданных заявках на технологическое присоединение ООО ЭСК "Энергия"
за август 2024 года</t>
  </si>
  <si>
    <t>Генеральный директор ООО ЭСК "Энергия"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</si>
  <si>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сентябрь 2024 года</t>
  </si>
  <si>
    <t>Генеральный директор ООО ЭСК "Энергия"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</si>
</sst>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 wrapText="1" indent="2"/>
    </xf>
    <xf numFmtId="0" fontId="5" fillId="0" borderId="1" xfId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16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25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27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29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31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33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view="pageBreakPreview" topLeftCell="A4" zoomScaleNormal="100" zoomScaleSheetLayoutView="100" workbookViewId="0">
      <selection activeCell="A24" sqref="A24:H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31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view="pageBreakPreview" topLeftCell="A4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июнь!C7+4</f>
        <v>117</v>
      </c>
      <c r="D7" s="3"/>
      <c r="E7" s="3"/>
      <c r="F7" s="8">
        <f>июнь!F7+37</f>
        <v>1370.5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июнь!F8+100</f>
        <v>972.4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31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36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июль!C7+14</f>
        <v>131</v>
      </c>
      <c r="D7" s="3"/>
      <c r="E7" s="3"/>
      <c r="F7" s="8">
        <f>июль!F7+175</f>
        <v>1545.5</v>
      </c>
      <c r="G7" s="8"/>
      <c r="H7" s="3"/>
    </row>
    <row r="8" spans="1:12" x14ac:dyDescent="0.25">
      <c r="A8" s="6">
        <v>2</v>
      </c>
      <c r="B8" s="3" t="s">
        <v>8</v>
      </c>
      <c r="C8" s="3">
        <f>июль!C8+3</f>
        <v>23</v>
      </c>
      <c r="D8" s="3"/>
      <c r="E8" s="3"/>
      <c r="F8" s="8">
        <f>июль!F8+155</f>
        <v>1127.4000000000001</v>
      </c>
      <c r="G8" s="8"/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v>1</v>
      </c>
      <c r="D11" s="3"/>
      <c r="E11" s="3"/>
      <c r="F11" s="8">
        <v>630</v>
      </c>
      <c r="G11" s="8"/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tabSelected="1" zoomScaleNormal="100" zoomScaleSheetLayoutView="100" workbookViewId="0">
      <selection activeCell="J8" sqref="J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август!C7+12</f>
        <v>143</v>
      </c>
      <c r="D7" s="3">
        <f>август!D7</f>
        <v>0</v>
      </c>
      <c r="E7" s="3"/>
      <c r="F7" s="8">
        <f>август!F7+142.5</f>
        <v>1688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24</v>
      </c>
      <c r="D8" s="3">
        <f>август!D8</f>
        <v>0</v>
      </c>
      <c r="E8" s="3"/>
      <c r="F8" s="8">
        <f>август!F8+34</f>
        <v>1161.4000000000001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1</v>
      </c>
      <c r="D11" s="3">
        <f>август!D11</f>
        <v>0</v>
      </c>
      <c r="E11" s="3"/>
      <c r="F11" s="8">
        <f>август!F11</f>
        <v>630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17">
        <f>1</f>
        <v>1</v>
      </c>
      <c r="E14" s="3"/>
      <c r="F14" s="3">
        <f>август!F14</f>
        <v>0</v>
      </c>
      <c r="G14" s="3">
        <f>1000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39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158</v>
      </c>
      <c r="D7" s="3">
        <f>сентябрь!D7</f>
        <v>0</v>
      </c>
      <c r="E7" s="3"/>
      <c r="F7" s="8">
        <f>сентябрь!F7+194</f>
        <v>1882</v>
      </c>
      <c r="G7" s="8">
        <f>сентябрь!G7</f>
        <v>0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24</v>
      </c>
      <c r="D8" s="3">
        <f>сентябрь!D8</f>
        <v>0</v>
      </c>
      <c r="E8" s="3"/>
      <c r="F8" s="8">
        <f>сентябрь!F8</f>
        <v>1161.4000000000001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>
        <f>сентябрь!D11</f>
        <v>0</v>
      </c>
      <c r="E11" s="3"/>
      <c r="F11" s="8">
        <f>сентябрь!F11</f>
        <v>630</v>
      </c>
      <c r="G11" s="8">
        <f>сентябрь!G11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0</v>
      </c>
      <c r="D14" s="4">
        <f>сентябрь!D14</f>
        <v>1</v>
      </c>
      <c r="E14" s="3"/>
      <c r="F14" s="8">
        <f>сентябрь!F14</f>
        <v>0</v>
      </c>
      <c r="G14" s="8">
        <f>сентябрь!G14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175</v>
      </c>
      <c r="D7" s="3">
        <f>октябрь!D7</f>
        <v>0</v>
      </c>
      <c r="E7" s="3"/>
      <c r="F7" s="8">
        <f>октябрь!F7+220</f>
        <v>2102</v>
      </c>
      <c r="G7" s="8">
        <f>октябрь!G7</f>
        <v>0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25</v>
      </c>
      <c r="D8" s="3"/>
      <c r="E8" s="3"/>
      <c r="F8" s="8">
        <f>октябрь!F8+25</f>
        <v>1186.4000000000001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0</v>
      </c>
      <c r="E11" s="3"/>
      <c r="F11" s="8"/>
      <c r="G11" s="8">
        <f>октябрь!G11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0</v>
      </c>
      <c r="D14" s="4">
        <f>октябрь!D14</f>
        <v>1</v>
      </c>
      <c r="E14" s="3"/>
      <c r="F14" s="8">
        <f>октябрь!F14</f>
        <v>0</v>
      </c>
      <c r="G14" s="8">
        <f>октябрь!G14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4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ноябрь!C7+6</f>
        <v>181</v>
      </c>
      <c r="D7" s="3">
        <f>ноябрь!D7+1</f>
        <v>1</v>
      </c>
      <c r="E7" s="3"/>
      <c r="F7" s="8">
        <f>ноябрь!F7+81</f>
        <v>2183</v>
      </c>
      <c r="G7" s="8">
        <f>ноябрь!G7+15</f>
        <v>15</v>
      </c>
      <c r="H7" s="3"/>
    </row>
    <row r="8" spans="1:13" x14ac:dyDescent="0.25">
      <c r="A8" s="6">
        <v>2</v>
      </c>
      <c r="B8" s="3" t="s">
        <v>8</v>
      </c>
      <c r="C8" s="3">
        <f>ноябрь!C8+2</f>
        <v>27</v>
      </c>
      <c r="D8" s="3"/>
      <c r="E8" s="3"/>
      <c r="F8" s="8">
        <f>ноябрь!F8+47</f>
        <v>1233.4000000000001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ноябрь!D11</f>
        <v>0</v>
      </c>
      <c r="E11" s="3"/>
      <c r="F11" s="8"/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2024-10-03T02:52:44Z</dcterms:modified>
</cp:coreProperties>
</file>